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7F795177-69D9-48B2-BD55-34A20E7E15D8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" l="1"/>
  <c r="D55" i="1" s="1"/>
  <c r="C54" i="1"/>
  <c r="E54" i="1" s="1"/>
  <c r="C53" i="1"/>
  <c r="D53" i="1" s="1"/>
  <c r="H153" i="1"/>
  <c r="H154" i="1"/>
  <c r="H157" i="1"/>
  <c r="H158" i="1"/>
  <c r="H127" i="1"/>
  <c r="H128" i="1"/>
  <c r="H131" i="1"/>
  <c r="H132" i="1"/>
  <c r="H118" i="1"/>
  <c r="H119" i="1"/>
  <c r="H122" i="1"/>
  <c r="H123" i="1"/>
  <c r="H79" i="1"/>
  <c r="H82" i="1"/>
  <c r="H83" i="1"/>
  <c r="H71" i="1"/>
  <c r="H63" i="1"/>
  <c r="E153" i="1"/>
  <c r="E154" i="1"/>
  <c r="E155" i="1"/>
  <c r="H155" i="1" s="1"/>
  <c r="E156" i="1"/>
  <c r="H156" i="1" s="1"/>
  <c r="E157" i="1"/>
  <c r="E158" i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E128" i="1"/>
  <c r="E129" i="1"/>
  <c r="H129" i="1" s="1"/>
  <c r="E130" i="1"/>
  <c r="H130" i="1" s="1"/>
  <c r="E131" i="1"/>
  <c r="E132" i="1"/>
  <c r="E125" i="1"/>
  <c r="H125" i="1" s="1"/>
  <c r="E116" i="1"/>
  <c r="H116" i="1" s="1"/>
  <c r="E117" i="1"/>
  <c r="H117" i="1" s="1"/>
  <c r="E118" i="1"/>
  <c r="E119" i="1"/>
  <c r="E120" i="1"/>
  <c r="H120" i="1" s="1"/>
  <c r="E121" i="1"/>
  <c r="H121" i="1" s="1"/>
  <c r="E122" i="1"/>
  <c r="E123" i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E80" i="1"/>
  <c r="H80" i="1" s="1"/>
  <c r="E81" i="1"/>
  <c r="H81" i="1" s="1"/>
  <c r="E82" i="1"/>
  <c r="E83" i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F45" i="1" s="1"/>
  <c r="G45" i="1" s="1"/>
  <c r="E46" i="1"/>
  <c r="E47" i="1"/>
  <c r="E48" i="1"/>
  <c r="F48" i="1" s="1"/>
  <c r="G48" i="1" s="1"/>
  <c r="E49" i="1"/>
  <c r="F49" i="1" s="1"/>
  <c r="G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E23" i="1"/>
  <c r="H23" i="1" s="1"/>
  <c r="E24" i="1"/>
  <c r="H24" i="1" s="1"/>
  <c r="E25" i="1"/>
  <c r="H25" i="1" s="1"/>
  <c r="E26" i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E53" i="1" l="1"/>
  <c r="E55" i="1"/>
  <c r="H54" i="1"/>
  <c r="H49" i="1"/>
  <c r="H48" i="1"/>
  <c r="F46" i="1"/>
  <c r="H46" i="1" s="1"/>
  <c r="H45" i="1"/>
  <c r="F47" i="1"/>
  <c r="G47" i="1" s="1"/>
  <c r="H22" i="1"/>
  <c r="H26" i="1"/>
  <c r="H151" i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D50" i="1"/>
  <c r="C50" i="1"/>
  <c r="F40" i="1"/>
  <c r="E40" i="1"/>
  <c r="D40" i="1"/>
  <c r="C40" i="1"/>
  <c r="H30" i="1"/>
  <c r="G30" i="1"/>
  <c r="F30" i="1"/>
  <c r="E30" i="1"/>
  <c r="D30" i="1"/>
  <c r="C30" i="1"/>
  <c r="G20" i="1"/>
  <c r="F20" i="1"/>
  <c r="E20" i="1"/>
  <c r="D20" i="1"/>
  <c r="C20" i="1"/>
  <c r="H12" i="1"/>
  <c r="G12" i="1"/>
  <c r="F12" i="1"/>
  <c r="E12" i="1"/>
  <c r="D12" i="1"/>
  <c r="C12" i="1"/>
  <c r="F55" i="1" l="1"/>
  <c r="H55" i="1" s="1"/>
  <c r="H50" i="1" s="1"/>
  <c r="H53" i="1"/>
  <c r="E50" i="1"/>
  <c r="E10" i="1" s="1"/>
  <c r="D85" i="1"/>
  <c r="F53" i="1"/>
  <c r="C85" i="1"/>
  <c r="F85" i="1"/>
  <c r="H85" i="1"/>
  <c r="G46" i="1"/>
  <c r="G40" i="1" s="1"/>
  <c r="H47" i="1"/>
  <c r="H40" i="1" s="1"/>
  <c r="G85" i="1"/>
  <c r="C10" i="1"/>
  <c r="H20" i="1"/>
  <c r="D10" i="1"/>
  <c r="E85" i="1"/>
  <c r="D160" i="1" l="1"/>
  <c r="G55" i="1"/>
  <c r="F50" i="1"/>
  <c r="F10" i="1" s="1"/>
  <c r="F160" i="1" s="1"/>
  <c r="G53" i="1"/>
  <c r="G50" i="1" s="1"/>
  <c r="G10" i="1" s="1"/>
  <c r="G160" i="1" s="1"/>
  <c r="C160" i="1"/>
  <c r="H10" i="1"/>
  <c r="H160" i="1" s="1"/>
  <c r="E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<sst xmlns="http://schemas.openxmlformats.org/spreadsheetml/2006/main" count="163" uniqueCount="90">
  <si>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</si>
  <si>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</si>
  <si>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</si>
  <si>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</si>
  <si>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</si>
  <si>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</si>
  <si>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</si>
  <si>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</si>
  <si>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</si>
  <si>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</si>
  <si>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</si>
  <si>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</si>
  <si>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</si>
  <si>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</si>
  <si>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</si>
  <si>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</si>
  <si>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</si>
  <si>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</si>
  <si>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</si>
  <si>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</si>
  <si>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</si>
  <si>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</si>
  <si>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</si>
  <si>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</si>
  <si>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</si>
  <si>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</si>
  <si>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</si>
  <si>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</si>
  <si>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</si>
  <si>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</si>
  <si>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</si>
  <si>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</si>
  <si>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</si>
  <si>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</si>
  <si>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</si>
  <si>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</si>
  <si>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</si>
  <si>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</si>
  <si>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</si>
  <si>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</si>
  <si>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</si>
  <si>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</si>
  <si>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</si>
  <si>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</si>
  <si>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</si>
  <si>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</si>
  <si>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</si>
  <si>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</si>
  <si>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</si>
  <si>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</si>
  <si>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</si>
  <si>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</si>
  <si>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</si>
  <si>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</si>
  <si>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</si>
  <si>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</si>
  <si>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</si>
  <si>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</si>
  <si>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</si>
  <si>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</si>
  <si>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</si>
  <si>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</si>
  <si>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</si>
  <si>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</si>
  <si>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</si>
  <si>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</si>
  <si>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</si>
  <si>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</si>
  <si>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</si>
  <si>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</si>
  <si>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</si>
  <si>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</si>
  <si>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</si>
  <si>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</si>
  <si>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</si>
  <si>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</si>
  <si>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</si>
  <si>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</si>
  <si>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</si>
  <si>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</si>
  <si>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</si>
  <si>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</si>
  <si>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</si>
  <si>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</si>
  <si>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</si>
  <si>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</si>
  <si>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</si>
  <si>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</si>
  <si>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2022 (b)</t>
  </si>
  <si>
    <t>Instituto de Innovación y Competitividad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</si>
</sst>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165" fontId="7" fillId="0" borderId="14" xfId="0" applyNumberFormat="1" applyFont="1" applyBorder="1" applyAlignment="1" applyProtection="1">
      <alignment horizontal="right" vertical="center"/>
      <protection locked="0"/>
    </xf>
    <xf numFmtId="165" fontId="7" fillId="0" borderId="5" xfId="0" applyNumberFormat="1" applyFont="1" applyBorder="1" applyAlignment="1" applyProtection="1">
      <alignment horizontal="right"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view="pageBreakPreview" zoomScale="110" zoomScaleNormal="110" zoomScaleSheetLayoutView="110" workbookViewId="0">
      <selection activeCell="E13" sqref="E1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1" t="s">
        <v>89</v>
      </c>
      <c r="C2" s="42"/>
      <c r="D2" s="42"/>
      <c r="E2" s="42"/>
      <c r="F2" s="42"/>
      <c r="G2" s="42"/>
      <c r="H2" s="43"/>
    </row>
    <row r="3" spans="2:9" x14ac:dyDescent="0.2">
      <c r="B3" s="44" t="s">
        <v>1</v>
      </c>
      <c r="C3" s="45"/>
      <c r="D3" s="45"/>
      <c r="E3" s="45"/>
      <c r="F3" s="45"/>
      <c r="G3" s="45"/>
      <c r="H3" s="46"/>
    </row>
    <row r="4" spans="2:9" x14ac:dyDescent="0.2">
      <c r="B4" s="44" t="s">
        <v>2</v>
      </c>
      <c r="C4" s="45"/>
      <c r="D4" s="45"/>
      <c r="E4" s="45"/>
      <c r="F4" s="45"/>
      <c r="G4" s="45"/>
      <c r="H4" s="46"/>
    </row>
    <row r="5" spans="2:9" x14ac:dyDescent="0.2">
      <c r="B5" s="47" t="s">
        <v>88</v>
      </c>
      <c r="C5" s="48"/>
      <c r="D5" s="48"/>
      <c r="E5" s="48"/>
      <c r="F5" s="48"/>
      <c r="G5" s="48"/>
      <c r="H5" s="49"/>
    </row>
    <row r="6" spans="2:9" ht="15.75" customHeight="1" thickBot="1" x14ac:dyDescent="0.25">
      <c r="B6" s="50" t="s">
        <v>3</v>
      </c>
      <c r="C6" s="51"/>
      <c r="D6" s="51"/>
      <c r="E6" s="51"/>
      <c r="F6" s="51"/>
      <c r="G6" s="51"/>
      <c r="H6" s="52"/>
    </row>
    <row r="7" spans="2:9" ht="24.75" customHeight="1" thickBot="1" x14ac:dyDescent="0.25">
      <c r="B7" s="34" t="s">
        <v>4</v>
      </c>
      <c r="C7" s="36" t="s">
        <v>5</v>
      </c>
      <c r="D7" s="37"/>
      <c r="E7" s="37"/>
      <c r="F7" s="37"/>
      <c r="G7" s="38"/>
      <c r="H7" s="39" t="s">
        <v>6</v>
      </c>
    </row>
    <row r="8" spans="2:9" ht="24.75" thickBot="1" x14ac:dyDescent="0.25">
      <c r="B8" s="35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0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10470158.42</v>
      </c>
      <c r="D10" s="8">
        <f>SUM(D12,D20,D30,D40,D50,D60,D64,D73,D77)</f>
        <v>86694989.189999998</v>
      </c>
      <c r="E10" s="24">
        <f t="shared" ref="E10:H10" si="0">SUM(E12,E20,E30,E40,E50,E60,E64,E73,E77)</f>
        <v>97165147.609999999</v>
      </c>
      <c r="F10" s="8">
        <f t="shared" si="0"/>
        <v>60519855.250000007</v>
      </c>
      <c r="G10" s="8">
        <f t="shared" si="0"/>
        <v>60519855.250000007</v>
      </c>
      <c r="H10" s="24">
        <f t="shared" si="0"/>
        <v>36645292.359999999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8602536.3000000007</v>
      </c>
      <c r="D12" s="7">
        <f>SUM(D13:D19)</f>
        <v>12096078.25</v>
      </c>
      <c r="E12" s="25">
        <f t="shared" ref="E12:H12" si="1">SUM(E13:E19)</f>
        <v>20698614.550000001</v>
      </c>
      <c r="F12" s="7">
        <f t="shared" si="1"/>
        <v>9328042.1000000015</v>
      </c>
      <c r="G12" s="7">
        <f t="shared" si="1"/>
        <v>9328042.1000000015</v>
      </c>
      <c r="H12" s="25">
        <f t="shared" si="1"/>
        <v>11370572.450000001</v>
      </c>
    </row>
    <row r="13" spans="2:9" ht="24" x14ac:dyDescent="0.2">
      <c r="B13" s="10" t="s">
        <v>14</v>
      </c>
      <c r="C13" s="32">
        <v>4020870.47</v>
      </c>
      <c r="D13" s="33">
        <v>11494901.439999999</v>
      </c>
      <c r="E13" s="26">
        <f>SUM(C13:D13)</f>
        <v>15515771.91</v>
      </c>
      <c r="F13" s="33">
        <v>4520780.63</v>
      </c>
      <c r="G13" s="33">
        <v>4520780.63</v>
      </c>
      <c r="H13" s="30">
        <f>SUM(E13-F13)</f>
        <v>10994991.280000001</v>
      </c>
    </row>
    <row r="14" spans="2:9" ht="22.9" customHeight="1" x14ac:dyDescent="0.2">
      <c r="B14" s="10" t="s">
        <v>15</v>
      </c>
      <c r="C14" s="32">
        <v>0</v>
      </c>
      <c r="D14" s="33">
        <v>0</v>
      </c>
      <c r="E14" s="26">
        <f t="shared" ref="C14:E79" si="2">SUM(C14:D14)</f>
        <v>0</v>
      </c>
      <c r="F14" s="33">
        <v>0</v>
      </c>
      <c r="G14" s="33">
        <v>0</v>
      </c>
      <c r="H14" s="30">
        <f t="shared" ref="H14:H79" si="3">SUM(E14-F14)</f>
        <v>0</v>
      </c>
    </row>
    <row r="15" spans="2:9" ht="12.75" x14ac:dyDescent="0.2">
      <c r="B15" s="10" t="s">
        <v>16</v>
      </c>
      <c r="C15" s="32">
        <v>2980075.69</v>
      </c>
      <c r="D15" s="33">
        <v>227334.58</v>
      </c>
      <c r="E15" s="26">
        <f t="shared" si="2"/>
        <v>3207410.27</v>
      </c>
      <c r="F15" s="33">
        <v>3207410.27</v>
      </c>
      <c r="G15" s="33">
        <v>3207410.27</v>
      </c>
      <c r="H15" s="30">
        <f t="shared" si="3"/>
        <v>0</v>
      </c>
    </row>
    <row r="16" spans="2:9" ht="12.75" x14ac:dyDescent="0.2">
      <c r="B16" s="10" t="s">
        <v>17</v>
      </c>
      <c r="C16" s="32">
        <v>1397714.14</v>
      </c>
      <c r="D16" s="33">
        <v>-191467.68</v>
      </c>
      <c r="E16" s="26">
        <f t="shared" si="2"/>
        <v>1206246.46</v>
      </c>
      <c r="F16" s="33">
        <v>889179.81</v>
      </c>
      <c r="G16" s="33">
        <v>889179.81</v>
      </c>
      <c r="H16" s="30">
        <f t="shared" si="3"/>
        <v>317066.64999999991</v>
      </c>
    </row>
    <row r="17" spans="2:8" ht="12.75" x14ac:dyDescent="0.2">
      <c r="B17" s="10" t="s">
        <v>18</v>
      </c>
      <c r="C17" s="32">
        <v>173276</v>
      </c>
      <c r="D17" s="33">
        <v>507808.47</v>
      </c>
      <c r="E17" s="26">
        <f t="shared" si="2"/>
        <v>681084.47</v>
      </c>
      <c r="F17" s="33">
        <v>681084.47</v>
      </c>
      <c r="G17" s="33">
        <v>681084.47</v>
      </c>
      <c r="H17" s="30">
        <f t="shared" si="3"/>
        <v>0</v>
      </c>
    </row>
    <row r="18" spans="2:8" ht="12.75" x14ac:dyDescent="0.2">
      <c r="B18" s="10" t="s">
        <v>19</v>
      </c>
      <c r="C18" s="32">
        <v>0</v>
      </c>
      <c r="D18" s="33">
        <v>58514.52</v>
      </c>
      <c r="E18" s="26">
        <f t="shared" si="2"/>
        <v>58514.52</v>
      </c>
      <c r="F18" s="33">
        <v>0</v>
      </c>
      <c r="G18" s="33">
        <v>0</v>
      </c>
      <c r="H18" s="30">
        <f t="shared" si="3"/>
        <v>58514.52</v>
      </c>
    </row>
    <row r="19" spans="2:8" ht="12.75" x14ac:dyDescent="0.2">
      <c r="B19" s="10" t="s">
        <v>20</v>
      </c>
      <c r="C19" s="32">
        <v>30600</v>
      </c>
      <c r="D19" s="33">
        <v>-1013.08</v>
      </c>
      <c r="E19" s="26">
        <f t="shared" si="2"/>
        <v>29586.92</v>
      </c>
      <c r="F19" s="33">
        <v>29586.92</v>
      </c>
      <c r="G19" s="33">
        <v>29586.92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612222.36</v>
      </c>
      <c r="D20" s="7">
        <f t="shared" ref="D20:H20" si="4">SUM(D21:D29)</f>
        <v>1134589.08</v>
      </c>
      <c r="E20" s="25">
        <f t="shared" si="4"/>
        <v>1746811.44</v>
      </c>
      <c r="F20" s="7">
        <f t="shared" si="4"/>
        <v>1746811.44</v>
      </c>
      <c r="G20" s="7">
        <f t="shared" si="4"/>
        <v>1746811.44</v>
      </c>
      <c r="H20" s="25">
        <f t="shared" si="4"/>
        <v>-7.2759576141834259E-12</v>
      </c>
    </row>
    <row r="21" spans="2:8" ht="24" x14ac:dyDescent="0.2">
      <c r="B21" s="10" t="s">
        <v>22</v>
      </c>
      <c r="C21" s="22">
        <v>200000</v>
      </c>
      <c r="D21" s="33">
        <v>220846.06</v>
      </c>
      <c r="E21" s="26">
        <f t="shared" si="2"/>
        <v>420846.06</v>
      </c>
      <c r="F21" s="33">
        <v>420846.06</v>
      </c>
      <c r="G21" s="33">
        <v>420846.06</v>
      </c>
      <c r="H21" s="30">
        <f t="shared" si="3"/>
        <v>0</v>
      </c>
    </row>
    <row r="22" spans="2:8" ht="12.75" x14ac:dyDescent="0.2">
      <c r="B22" s="10" t="s">
        <v>23</v>
      </c>
      <c r="C22" s="22">
        <v>110000</v>
      </c>
      <c r="D22" s="33">
        <v>680669.53</v>
      </c>
      <c r="E22" s="26">
        <f t="shared" si="2"/>
        <v>790669.53</v>
      </c>
      <c r="F22" s="33">
        <v>790669.53</v>
      </c>
      <c r="G22" s="33">
        <v>790669.53</v>
      </c>
      <c r="H22" s="30">
        <f t="shared" si="3"/>
        <v>0</v>
      </c>
    </row>
    <row r="23" spans="2:8" ht="24" x14ac:dyDescent="0.2">
      <c r="B23" s="10" t="s">
        <v>24</v>
      </c>
      <c r="C23" s="22">
        <v>0</v>
      </c>
      <c r="D23" s="33">
        <v>23207.24</v>
      </c>
      <c r="E23" s="26">
        <f t="shared" si="2"/>
        <v>23207.24</v>
      </c>
      <c r="F23" s="33">
        <v>23207.24</v>
      </c>
      <c r="G23" s="33">
        <v>23207.24</v>
      </c>
      <c r="H23" s="30">
        <f t="shared" si="3"/>
        <v>0</v>
      </c>
    </row>
    <row r="24" spans="2:8" ht="24" x14ac:dyDescent="0.2">
      <c r="B24" s="10" t="s">
        <v>25</v>
      </c>
      <c r="C24" s="22">
        <v>0</v>
      </c>
      <c r="D24" s="33">
        <v>0</v>
      </c>
      <c r="E24" s="26">
        <f t="shared" si="2"/>
        <v>0</v>
      </c>
      <c r="F24" s="33">
        <v>0</v>
      </c>
      <c r="G24" s="33">
        <v>0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0</v>
      </c>
      <c r="D25" s="33">
        <v>0</v>
      </c>
      <c r="E25" s="26">
        <f t="shared" si="2"/>
        <v>0</v>
      </c>
      <c r="F25" s="33">
        <v>0</v>
      </c>
      <c r="G25" s="33">
        <v>0</v>
      </c>
      <c r="H25" s="30">
        <f t="shared" si="3"/>
        <v>0</v>
      </c>
    </row>
    <row r="26" spans="2:8" ht="12.75" x14ac:dyDescent="0.2">
      <c r="B26" s="10" t="s">
        <v>27</v>
      </c>
      <c r="C26" s="22">
        <v>287222.36</v>
      </c>
      <c r="D26" s="33">
        <v>62103.33</v>
      </c>
      <c r="E26" s="26">
        <f t="shared" si="2"/>
        <v>349325.69</v>
      </c>
      <c r="F26" s="33">
        <v>349325.69</v>
      </c>
      <c r="G26" s="33">
        <v>349325.69</v>
      </c>
      <c r="H26" s="30">
        <f t="shared" si="3"/>
        <v>0</v>
      </c>
    </row>
    <row r="27" spans="2:8" ht="24" x14ac:dyDescent="0.2">
      <c r="B27" s="10" t="s">
        <v>28</v>
      </c>
      <c r="C27" s="22">
        <v>0</v>
      </c>
      <c r="D27" s="33">
        <v>123877.91</v>
      </c>
      <c r="E27" s="26">
        <f t="shared" si="2"/>
        <v>123877.91</v>
      </c>
      <c r="F27" s="33">
        <v>123877.91</v>
      </c>
      <c r="G27" s="33">
        <v>123877.91</v>
      </c>
      <c r="H27" s="30">
        <f t="shared" si="3"/>
        <v>0</v>
      </c>
    </row>
    <row r="28" spans="2:8" ht="12" customHeight="1" x14ac:dyDescent="0.2">
      <c r="B28" s="10" t="s">
        <v>29</v>
      </c>
      <c r="C28" s="22">
        <v>0</v>
      </c>
      <c r="D28" s="33">
        <v>0</v>
      </c>
      <c r="E28" s="26">
        <f t="shared" si="2"/>
        <v>0</v>
      </c>
      <c r="F28" s="33">
        <v>0</v>
      </c>
      <c r="G28" s="3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15000</v>
      </c>
      <c r="D29" s="33">
        <v>23885.01</v>
      </c>
      <c r="E29" s="26">
        <f t="shared" si="2"/>
        <v>38885.009999999995</v>
      </c>
      <c r="F29" s="33">
        <v>38885.01</v>
      </c>
      <c r="G29" s="33">
        <v>38885.01</v>
      </c>
      <c r="H29" s="30">
        <f t="shared" si="3"/>
        <v>-7.2759576141834259E-12</v>
      </c>
    </row>
    <row r="30" spans="2:8" s="9" customFormat="1" ht="24" x14ac:dyDescent="0.2">
      <c r="B30" s="12" t="s">
        <v>31</v>
      </c>
      <c r="C30" s="7">
        <f>SUM(C31:C39)</f>
        <v>1236200</v>
      </c>
      <c r="D30" s="7">
        <f t="shared" ref="D30:H30" si="5">SUM(D31:D39)</f>
        <v>31883537.740000002</v>
      </c>
      <c r="E30" s="25">
        <f t="shared" si="5"/>
        <v>33119737.740000002</v>
      </c>
      <c r="F30" s="7">
        <f t="shared" si="5"/>
        <v>33116401.760000002</v>
      </c>
      <c r="G30" s="7">
        <f t="shared" si="5"/>
        <v>33116401.760000002</v>
      </c>
      <c r="H30" s="25">
        <f t="shared" si="5"/>
        <v>3335.9799999999814</v>
      </c>
    </row>
    <row r="31" spans="2:8" ht="12.75" x14ac:dyDescent="0.2">
      <c r="B31" s="10" t="s">
        <v>32</v>
      </c>
      <c r="C31" s="22">
        <v>96600</v>
      </c>
      <c r="D31" s="33">
        <v>802118.82</v>
      </c>
      <c r="E31" s="26">
        <f t="shared" si="2"/>
        <v>898718.82</v>
      </c>
      <c r="F31" s="33">
        <v>895382.84</v>
      </c>
      <c r="G31" s="33">
        <v>895382.84</v>
      </c>
      <c r="H31" s="30">
        <f t="shared" si="3"/>
        <v>3335.9799999999814</v>
      </c>
    </row>
    <row r="32" spans="2:8" ht="12.75" x14ac:dyDescent="0.2">
      <c r="B32" s="10" t="s">
        <v>33</v>
      </c>
      <c r="C32" s="22">
        <v>17400</v>
      </c>
      <c r="D32" s="33">
        <v>737211.94</v>
      </c>
      <c r="E32" s="26">
        <f t="shared" si="2"/>
        <v>754611.94</v>
      </c>
      <c r="F32" s="33">
        <v>754611.94</v>
      </c>
      <c r="G32" s="33">
        <v>754611.94</v>
      </c>
      <c r="H32" s="30">
        <f t="shared" si="3"/>
        <v>0</v>
      </c>
    </row>
    <row r="33" spans="2:8" ht="24" x14ac:dyDescent="0.2">
      <c r="B33" s="10" t="s">
        <v>34</v>
      </c>
      <c r="C33" s="22">
        <v>52200</v>
      </c>
      <c r="D33" s="33">
        <v>25245817.370000001</v>
      </c>
      <c r="E33" s="26">
        <f t="shared" si="2"/>
        <v>25298017.370000001</v>
      </c>
      <c r="F33" s="33">
        <v>25298017.370000001</v>
      </c>
      <c r="G33" s="33">
        <v>25298017.370000001</v>
      </c>
      <c r="H33" s="30">
        <f t="shared" si="3"/>
        <v>0</v>
      </c>
    </row>
    <row r="34" spans="2:8" ht="24.6" customHeight="1" x14ac:dyDescent="0.2">
      <c r="B34" s="10" t="s">
        <v>35</v>
      </c>
      <c r="C34" s="22">
        <v>140000</v>
      </c>
      <c r="D34" s="33">
        <v>49484.45</v>
      </c>
      <c r="E34" s="26">
        <f t="shared" si="2"/>
        <v>189484.45</v>
      </c>
      <c r="F34" s="33">
        <v>189484.45</v>
      </c>
      <c r="G34" s="33">
        <v>189484.45</v>
      </c>
      <c r="H34" s="30">
        <f t="shared" si="3"/>
        <v>0</v>
      </c>
    </row>
    <row r="35" spans="2:8" ht="24" x14ac:dyDescent="0.2">
      <c r="B35" s="10" t="s">
        <v>36</v>
      </c>
      <c r="C35" s="22">
        <v>150000</v>
      </c>
      <c r="D35" s="33">
        <v>2680698.14</v>
      </c>
      <c r="E35" s="26">
        <f t="shared" si="2"/>
        <v>2830698.14</v>
      </c>
      <c r="F35" s="33">
        <v>2830698.14</v>
      </c>
      <c r="G35" s="33">
        <v>2830698.14</v>
      </c>
      <c r="H35" s="30">
        <f t="shared" si="3"/>
        <v>0</v>
      </c>
    </row>
    <row r="36" spans="2:8" ht="24" x14ac:dyDescent="0.2">
      <c r="B36" s="10" t="s">
        <v>37</v>
      </c>
      <c r="C36" s="22">
        <v>0</v>
      </c>
      <c r="D36" s="33">
        <v>0</v>
      </c>
      <c r="E36" s="26">
        <f t="shared" si="2"/>
        <v>0</v>
      </c>
      <c r="F36" s="33">
        <v>0</v>
      </c>
      <c r="G36" s="33">
        <v>0</v>
      </c>
      <c r="H36" s="30">
        <f t="shared" si="3"/>
        <v>0</v>
      </c>
    </row>
    <row r="37" spans="2:8" ht="12.75" x14ac:dyDescent="0.2">
      <c r="B37" s="10" t="s">
        <v>38</v>
      </c>
      <c r="C37" s="22">
        <v>780000</v>
      </c>
      <c r="D37" s="33">
        <v>1217145.25</v>
      </c>
      <c r="E37" s="26">
        <f t="shared" si="2"/>
        <v>1997145.25</v>
      </c>
      <c r="F37" s="33">
        <v>1997145.25</v>
      </c>
      <c r="G37" s="33">
        <v>1997145.25</v>
      </c>
      <c r="H37" s="30">
        <f t="shared" si="3"/>
        <v>0</v>
      </c>
    </row>
    <row r="38" spans="2:8" ht="12.75" x14ac:dyDescent="0.2">
      <c r="B38" s="10" t="s">
        <v>39</v>
      </c>
      <c r="C38" s="22">
        <v>0</v>
      </c>
      <c r="D38" s="33">
        <v>1009791.91</v>
      </c>
      <c r="E38" s="26">
        <f t="shared" si="2"/>
        <v>1009791.91</v>
      </c>
      <c r="F38" s="33">
        <v>1009791.91</v>
      </c>
      <c r="G38" s="33">
        <v>1009791.91</v>
      </c>
      <c r="H38" s="30">
        <f t="shared" si="3"/>
        <v>0</v>
      </c>
    </row>
    <row r="39" spans="2:8" ht="12.75" x14ac:dyDescent="0.2">
      <c r="B39" s="10" t="s">
        <v>40</v>
      </c>
      <c r="C39" s="22">
        <v>0</v>
      </c>
      <c r="D39" s="33">
        <v>141269.85999999999</v>
      </c>
      <c r="E39" s="26">
        <f t="shared" si="2"/>
        <v>141269.85999999999</v>
      </c>
      <c r="F39" s="33">
        <v>141269.85999999999</v>
      </c>
      <c r="G39" s="33">
        <v>141269.85999999999</v>
      </c>
      <c r="H39" s="30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19199.759999999998</v>
      </c>
      <c r="D40" s="7">
        <f t="shared" ref="D40:H40" si="6">SUM(D41:D49)</f>
        <v>1042979.9199999999</v>
      </c>
      <c r="E40" s="25">
        <f t="shared" si="6"/>
        <v>1062179.68</v>
      </c>
      <c r="F40" s="7">
        <f t="shared" si="6"/>
        <v>1061638.21</v>
      </c>
      <c r="G40" s="7">
        <f t="shared" si="6"/>
        <v>1061638.21</v>
      </c>
      <c r="H40" s="25">
        <f t="shared" si="6"/>
        <v>541.46999999999389</v>
      </c>
    </row>
    <row r="41" spans="2:8" ht="24" x14ac:dyDescent="0.2">
      <c r="B41" s="10" t="s">
        <v>42</v>
      </c>
      <c r="C41" s="22">
        <v>19199.759999999998</v>
      </c>
      <c r="D41" s="33">
        <v>29640.97</v>
      </c>
      <c r="E41" s="26">
        <f t="shared" si="2"/>
        <v>48840.729999999996</v>
      </c>
      <c r="F41" s="33">
        <v>48299.26</v>
      </c>
      <c r="G41" s="33">
        <v>48299.26</v>
      </c>
      <c r="H41" s="30">
        <f t="shared" si="3"/>
        <v>541.46999999999389</v>
      </c>
    </row>
    <row r="42" spans="2:8" ht="12.75" x14ac:dyDescent="0.2">
      <c r="B42" s="10" t="s">
        <v>43</v>
      </c>
      <c r="C42" s="32">
        <v>0</v>
      </c>
      <c r="D42" s="33">
        <v>0</v>
      </c>
      <c r="E42" s="26">
        <f t="shared" si="2"/>
        <v>0</v>
      </c>
      <c r="F42" s="33">
        <v>0</v>
      </c>
      <c r="G42" s="33">
        <v>0</v>
      </c>
      <c r="H42" s="30">
        <f t="shared" si="3"/>
        <v>0</v>
      </c>
    </row>
    <row r="43" spans="2:8" ht="12.75" x14ac:dyDescent="0.2">
      <c r="B43" s="10" t="s">
        <v>44</v>
      </c>
      <c r="C43" s="32">
        <v>0</v>
      </c>
      <c r="D43" s="33">
        <v>0</v>
      </c>
      <c r="E43" s="26">
        <f t="shared" si="2"/>
        <v>0</v>
      </c>
      <c r="F43" s="33">
        <v>0</v>
      </c>
      <c r="G43" s="33">
        <v>0</v>
      </c>
      <c r="H43" s="30">
        <f t="shared" si="3"/>
        <v>0</v>
      </c>
    </row>
    <row r="44" spans="2:8" ht="12.75" x14ac:dyDescent="0.2">
      <c r="B44" s="10" t="s">
        <v>45</v>
      </c>
      <c r="C44" s="32">
        <v>0</v>
      </c>
      <c r="D44" s="33">
        <v>1013338.95</v>
      </c>
      <c r="E44" s="26">
        <f t="shared" si="2"/>
        <v>1013338.95</v>
      </c>
      <c r="F44" s="33">
        <v>1013338.95</v>
      </c>
      <c r="G44" s="33">
        <v>1013338.95</v>
      </c>
      <c r="H44" s="30">
        <f t="shared" si="3"/>
        <v>0</v>
      </c>
    </row>
    <row r="45" spans="2:8" ht="12.75" x14ac:dyDescent="0.2">
      <c r="B45" s="10" t="s">
        <v>46</v>
      </c>
      <c r="C45" s="32">
        <v>0</v>
      </c>
      <c r="D45" s="33">
        <v>0</v>
      </c>
      <c r="E45" s="26">
        <f t="shared" si="2"/>
        <v>0</v>
      </c>
      <c r="F45" s="22">
        <f t="shared" ref="F45:F49" si="7">SUM(D45:E45)</f>
        <v>0</v>
      </c>
      <c r="G45" s="22">
        <f t="shared" ref="G45:G49" si="8">SUM(E45:F45)</f>
        <v>0</v>
      </c>
      <c r="H45" s="30">
        <f t="shared" si="3"/>
        <v>0</v>
      </c>
    </row>
    <row r="46" spans="2:8" ht="24" x14ac:dyDescent="0.2">
      <c r="B46" s="10" t="s">
        <v>47</v>
      </c>
      <c r="C46" s="32">
        <v>0</v>
      </c>
      <c r="D46" s="33">
        <v>0</v>
      </c>
      <c r="E46" s="26">
        <f t="shared" si="2"/>
        <v>0</v>
      </c>
      <c r="F46" s="22">
        <f t="shared" si="7"/>
        <v>0</v>
      </c>
      <c r="G46" s="22">
        <f t="shared" si="8"/>
        <v>0</v>
      </c>
      <c r="H46" s="30">
        <f t="shared" si="3"/>
        <v>0</v>
      </c>
    </row>
    <row r="47" spans="2:8" ht="12.75" x14ac:dyDescent="0.2">
      <c r="B47" s="10" t="s">
        <v>48</v>
      </c>
      <c r="C47" s="32">
        <v>0</v>
      </c>
      <c r="D47" s="33">
        <v>0</v>
      </c>
      <c r="E47" s="26">
        <f t="shared" si="2"/>
        <v>0</v>
      </c>
      <c r="F47" s="22">
        <f t="shared" si="7"/>
        <v>0</v>
      </c>
      <c r="G47" s="22">
        <f t="shared" si="8"/>
        <v>0</v>
      </c>
      <c r="H47" s="30">
        <f t="shared" si="3"/>
        <v>0</v>
      </c>
    </row>
    <row r="48" spans="2:8" ht="12.75" x14ac:dyDescent="0.2">
      <c r="B48" s="10" t="s">
        <v>49</v>
      </c>
      <c r="C48" s="32">
        <v>0</v>
      </c>
      <c r="D48" s="33">
        <v>0</v>
      </c>
      <c r="E48" s="26">
        <f t="shared" si="2"/>
        <v>0</v>
      </c>
      <c r="F48" s="22">
        <f t="shared" si="7"/>
        <v>0</v>
      </c>
      <c r="G48" s="22">
        <f t="shared" si="8"/>
        <v>0</v>
      </c>
      <c r="H48" s="30">
        <f t="shared" si="3"/>
        <v>0</v>
      </c>
    </row>
    <row r="49" spans="2:8" ht="12.75" x14ac:dyDescent="0.2">
      <c r="B49" s="10" t="s">
        <v>50</v>
      </c>
      <c r="C49" s="32">
        <v>0</v>
      </c>
      <c r="D49" s="33">
        <v>0</v>
      </c>
      <c r="E49" s="26">
        <f t="shared" si="2"/>
        <v>0</v>
      </c>
      <c r="F49" s="22">
        <f t="shared" si="7"/>
        <v>0</v>
      </c>
      <c r="G49" s="22">
        <f t="shared" si="8"/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9">SUM(D51:D59)</f>
        <v>10251727.5</v>
      </c>
      <c r="E50" s="25">
        <f t="shared" si="9"/>
        <v>10251727.5</v>
      </c>
      <c r="F50" s="7">
        <f t="shared" si="9"/>
        <v>10251727.5</v>
      </c>
      <c r="G50" s="7">
        <f t="shared" si="9"/>
        <v>10251727.5</v>
      </c>
      <c r="H50" s="25">
        <f t="shared" si="9"/>
        <v>0</v>
      </c>
    </row>
    <row r="51" spans="2:8" ht="12.75" x14ac:dyDescent="0.2">
      <c r="B51" s="10" t="s">
        <v>52</v>
      </c>
      <c r="C51" s="32">
        <v>0</v>
      </c>
      <c r="D51" s="33">
        <v>2763184.46</v>
      </c>
      <c r="E51" s="26">
        <f t="shared" si="2"/>
        <v>2763184.46</v>
      </c>
      <c r="F51" s="33">
        <v>2763184.46</v>
      </c>
      <c r="G51" s="33">
        <v>2763184.46</v>
      </c>
      <c r="H51" s="30">
        <f t="shared" si="3"/>
        <v>0</v>
      </c>
    </row>
    <row r="52" spans="2:8" ht="12.75" x14ac:dyDescent="0.2">
      <c r="B52" s="10" t="s">
        <v>53</v>
      </c>
      <c r="C52" s="32">
        <v>0</v>
      </c>
      <c r="D52" s="33">
        <v>6418593.04</v>
      </c>
      <c r="E52" s="26">
        <f t="shared" si="2"/>
        <v>6418593.04</v>
      </c>
      <c r="F52" s="33">
        <v>6418593.04</v>
      </c>
      <c r="G52" s="33">
        <v>6418593.04</v>
      </c>
      <c r="H52" s="30">
        <f t="shared" si="3"/>
        <v>0</v>
      </c>
    </row>
    <row r="53" spans="2:8" ht="24" x14ac:dyDescent="0.2">
      <c r="B53" s="10" t="s">
        <v>54</v>
      </c>
      <c r="C53" s="22">
        <f t="shared" si="2"/>
        <v>0</v>
      </c>
      <c r="D53" s="22">
        <f t="shared" si="2"/>
        <v>0</v>
      </c>
      <c r="E53" s="26">
        <f t="shared" si="2"/>
        <v>0</v>
      </c>
      <c r="F53" s="22">
        <f t="shared" ref="F53:G55" si="10">SUM(D53:E53)</f>
        <v>0</v>
      </c>
      <c r="G53" s="22">
        <f t="shared" si="10"/>
        <v>0</v>
      </c>
      <c r="H53" s="30">
        <f t="shared" si="3"/>
        <v>0</v>
      </c>
    </row>
    <row r="54" spans="2:8" x14ac:dyDescent="0.2">
      <c r="B54" s="10" t="s">
        <v>55</v>
      </c>
      <c r="C54" s="22">
        <f t="shared" si="2"/>
        <v>0</v>
      </c>
      <c r="D54" s="22">
        <v>1063600</v>
      </c>
      <c r="E54" s="26">
        <f t="shared" si="2"/>
        <v>1063600</v>
      </c>
      <c r="F54" s="22">
        <v>1063600</v>
      </c>
      <c r="G54" s="22">
        <v>1063600</v>
      </c>
      <c r="H54" s="30">
        <f t="shared" si="3"/>
        <v>0</v>
      </c>
    </row>
    <row r="55" spans="2:8" x14ac:dyDescent="0.2">
      <c r="B55" s="10" t="s">
        <v>56</v>
      </c>
      <c r="C55" s="22">
        <f t="shared" si="2"/>
        <v>0</v>
      </c>
      <c r="D55" s="22">
        <f t="shared" si="2"/>
        <v>0</v>
      </c>
      <c r="E55" s="26">
        <f t="shared" si="2"/>
        <v>0</v>
      </c>
      <c r="F55" s="22">
        <f t="shared" si="10"/>
        <v>0</v>
      </c>
      <c r="G55" s="22">
        <f t="shared" si="10"/>
        <v>0</v>
      </c>
      <c r="H55" s="30">
        <f t="shared" si="3"/>
        <v>0</v>
      </c>
    </row>
    <row r="56" spans="2:8" ht="12.75" x14ac:dyDescent="0.2">
      <c r="B56" s="10" t="s">
        <v>57</v>
      </c>
      <c r="C56" s="32">
        <v>0</v>
      </c>
      <c r="D56" s="33">
        <v>6350</v>
      </c>
      <c r="E56" s="26">
        <f t="shared" si="2"/>
        <v>6350</v>
      </c>
      <c r="F56" s="33">
        <v>6350</v>
      </c>
      <c r="G56" s="33">
        <v>6350</v>
      </c>
      <c r="H56" s="30">
        <f t="shared" si="3"/>
        <v>0</v>
      </c>
    </row>
    <row r="57" spans="2:8" ht="12.75" x14ac:dyDescent="0.2">
      <c r="B57" s="10" t="s">
        <v>58</v>
      </c>
      <c r="C57" s="32">
        <v>0</v>
      </c>
      <c r="D57" s="33">
        <v>0</v>
      </c>
      <c r="E57" s="26">
        <f t="shared" si="2"/>
        <v>0</v>
      </c>
      <c r="F57" s="33">
        <v>0</v>
      </c>
      <c r="G57" s="33">
        <v>0</v>
      </c>
      <c r="H57" s="30">
        <f t="shared" si="3"/>
        <v>0</v>
      </c>
    </row>
    <row r="58" spans="2:8" ht="12.75" x14ac:dyDescent="0.2">
      <c r="B58" s="10" t="s">
        <v>59</v>
      </c>
      <c r="C58" s="32">
        <v>0</v>
      </c>
      <c r="D58" s="33">
        <v>0</v>
      </c>
      <c r="E58" s="26">
        <f t="shared" si="2"/>
        <v>0</v>
      </c>
      <c r="F58" s="33">
        <v>0</v>
      </c>
      <c r="G58" s="33">
        <v>0</v>
      </c>
      <c r="H58" s="30">
        <f t="shared" si="3"/>
        <v>0</v>
      </c>
    </row>
    <row r="59" spans="2:8" ht="12.75" x14ac:dyDescent="0.2">
      <c r="B59" s="10" t="s">
        <v>60</v>
      </c>
      <c r="C59" s="32">
        <v>0</v>
      </c>
      <c r="D59" s="33">
        <v>0</v>
      </c>
      <c r="E59" s="26">
        <f t="shared" si="2"/>
        <v>0</v>
      </c>
      <c r="F59" s="33">
        <v>0</v>
      </c>
      <c r="G59" s="3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11">SUM(D61:D63)</f>
        <v>0</v>
      </c>
      <c r="E60" s="25">
        <f t="shared" si="11"/>
        <v>0</v>
      </c>
      <c r="F60" s="7">
        <f t="shared" si="11"/>
        <v>0</v>
      </c>
      <c r="G60" s="7">
        <f t="shared" si="11"/>
        <v>0</v>
      </c>
      <c r="H60" s="25">
        <f t="shared" si="11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12">SUM(D65:D72)</f>
        <v>0</v>
      </c>
      <c r="E64" s="25">
        <f t="shared" si="12"/>
        <v>0</v>
      </c>
      <c r="F64" s="7">
        <f t="shared" si="12"/>
        <v>0</v>
      </c>
      <c r="G64" s="7">
        <f t="shared" si="12"/>
        <v>0</v>
      </c>
      <c r="H64" s="25">
        <f t="shared" si="12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3">SUM(D74:D76)</f>
        <v>30286076.699999999</v>
      </c>
      <c r="E73" s="25">
        <f t="shared" si="13"/>
        <v>30286076.699999999</v>
      </c>
      <c r="F73" s="7">
        <f t="shared" si="13"/>
        <v>5015234.24</v>
      </c>
      <c r="G73" s="7">
        <f t="shared" si="13"/>
        <v>5015234.24</v>
      </c>
      <c r="H73" s="25">
        <f t="shared" si="13"/>
        <v>25270842.460000001</v>
      </c>
    </row>
    <row r="74" spans="2:8" ht="12.75" x14ac:dyDescent="0.2">
      <c r="B74" s="13" t="s">
        <v>75</v>
      </c>
      <c r="C74" s="32">
        <v>0</v>
      </c>
      <c r="D74" s="32">
        <v>0</v>
      </c>
      <c r="E74" s="26">
        <f t="shared" si="2"/>
        <v>0</v>
      </c>
      <c r="F74" s="32">
        <v>0</v>
      </c>
      <c r="G74" s="32">
        <v>0</v>
      </c>
      <c r="H74" s="30">
        <f t="shared" si="3"/>
        <v>0</v>
      </c>
    </row>
    <row r="75" spans="2:8" ht="12.75" x14ac:dyDescent="0.2">
      <c r="B75" s="13" t="s">
        <v>76</v>
      </c>
      <c r="C75" s="32">
        <v>0</v>
      </c>
      <c r="D75" s="32">
        <v>0</v>
      </c>
      <c r="E75" s="26">
        <f t="shared" si="2"/>
        <v>0</v>
      </c>
      <c r="F75" s="32">
        <v>0</v>
      </c>
      <c r="G75" s="32">
        <v>0</v>
      </c>
      <c r="H75" s="30">
        <f t="shared" si="3"/>
        <v>0</v>
      </c>
    </row>
    <row r="76" spans="2:8" ht="12.75" x14ac:dyDescent="0.2">
      <c r="B76" s="13" t="s">
        <v>77</v>
      </c>
      <c r="C76" s="32">
        <v>0</v>
      </c>
      <c r="D76" s="33">
        <v>30286076.699999999</v>
      </c>
      <c r="E76" s="26">
        <f t="shared" si="2"/>
        <v>30286076.699999999</v>
      </c>
      <c r="F76" s="33">
        <v>5015234.24</v>
      </c>
      <c r="G76" s="33">
        <v>5015234.24</v>
      </c>
      <c r="H76" s="30">
        <f t="shared" si="3"/>
        <v>25270842.460000001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4">SUM(D78:D84)</f>
        <v>0</v>
      </c>
      <c r="E77" s="25">
        <f t="shared" si="14"/>
        <v>0</v>
      </c>
      <c r="F77" s="7">
        <f t="shared" si="14"/>
        <v>0</v>
      </c>
      <c r="G77" s="7">
        <f t="shared" si="14"/>
        <v>0</v>
      </c>
      <c r="H77" s="25">
        <f t="shared" si="14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5">SUM(C80:D80)</f>
        <v>0</v>
      </c>
      <c r="F80" s="23">
        <v>0</v>
      </c>
      <c r="G80" s="22">
        <v>0</v>
      </c>
      <c r="H80" s="30">
        <f t="shared" ref="H80:H84" si="16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5"/>
        <v>0</v>
      </c>
      <c r="F81" s="23">
        <v>0</v>
      </c>
      <c r="G81" s="22">
        <v>0</v>
      </c>
      <c r="H81" s="30">
        <f t="shared" si="16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5"/>
        <v>0</v>
      </c>
      <c r="F82" s="23">
        <v>0</v>
      </c>
      <c r="G82" s="22">
        <v>0</v>
      </c>
      <c r="H82" s="30">
        <f t="shared" si="16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5"/>
        <v>0</v>
      </c>
      <c r="F83" s="23">
        <v>0</v>
      </c>
      <c r="G83" s="22">
        <v>0</v>
      </c>
      <c r="H83" s="30">
        <f t="shared" si="16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5"/>
        <v>0</v>
      </c>
      <c r="F84" s="23">
        <v>0</v>
      </c>
      <c r="G84" s="22">
        <v>0</v>
      </c>
      <c r="H84" s="30">
        <f t="shared" si="16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7">SUM(D86,D94,D104,D114,D124,D134,D138,D147,D151)</f>
        <v>54000</v>
      </c>
      <c r="E85" s="27">
        <f t="shared" si="17"/>
        <v>54000</v>
      </c>
      <c r="F85" s="15">
        <f t="shared" si="17"/>
        <v>39000</v>
      </c>
      <c r="G85" s="15">
        <f t="shared" si="17"/>
        <v>39000</v>
      </c>
      <c r="H85" s="27">
        <f t="shared" si="17"/>
        <v>15000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8">SUM(D87:D93)</f>
        <v>0</v>
      </c>
      <c r="E86" s="25">
        <f t="shared" si="18"/>
        <v>0</v>
      </c>
      <c r="F86" s="7">
        <f t="shared" si="18"/>
        <v>0</v>
      </c>
      <c r="G86" s="7">
        <f t="shared" si="18"/>
        <v>0</v>
      </c>
      <c r="H86" s="25">
        <f t="shared" si="18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9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20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20"/>
        <v>0</v>
      </c>
      <c r="F89" s="23">
        <v>0</v>
      </c>
      <c r="G89" s="23">
        <v>0</v>
      </c>
      <c r="H89" s="30">
        <f t="shared" si="19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20"/>
        <v>0</v>
      </c>
      <c r="F90" s="23">
        <v>0</v>
      </c>
      <c r="G90" s="23">
        <v>0</v>
      </c>
      <c r="H90" s="30">
        <f t="shared" si="19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20"/>
        <v>0</v>
      </c>
      <c r="F91" s="23">
        <v>0</v>
      </c>
      <c r="G91" s="23">
        <v>0</v>
      </c>
      <c r="H91" s="30">
        <f t="shared" si="19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20"/>
        <v>0</v>
      </c>
      <c r="F92" s="23">
        <v>0</v>
      </c>
      <c r="G92" s="23">
        <v>0</v>
      </c>
      <c r="H92" s="30">
        <f t="shared" si="19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20"/>
        <v>0</v>
      </c>
      <c r="F93" s="23">
        <v>0</v>
      </c>
      <c r="G93" s="23">
        <v>0</v>
      </c>
      <c r="H93" s="30">
        <f t="shared" si="19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21">SUM(D95:D103)</f>
        <v>0</v>
      </c>
      <c r="E94" s="25">
        <f t="shared" si="21"/>
        <v>0</v>
      </c>
      <c r="F94" s="7">
        <f t="shared" si="21"/>
        <v>0</v>
      </c>
      <c r="G94" s="7">
        <f t="shared" si="21"/>
        <v>0</v>
      </c>
      <c r="H94" s="25">
        <f t="shared" si="21"/>
        <v>0</v>
      </c>
    </row>
    <row r="95" spans="2:8" ht="24" x14ac:dyDescent="0.2">
      <c r="B95" s="10" t="s">
        <v>22</v>
      </c>
      <c r="C95" s="22">
        <v>0</v>
      </c>
      <c r="D95" s="33">
        <v>0</v>
      </c>
      <c r="E95" s="26">
        <f t="shared" si="20"/>
        <v>0</v>
      </c>
      <c r="F95" s="33">
        <v>0</v>
      </c>
      <c r="G95" s="33">
        <v>0</v>
      </c>
      <c r="H95" s="30">
        <f t="shared" si="19"/>
        <v>0</v>
      </c>
    </row>
    <row r="96" spans="2:8" ht="12.75" x14ac:dyDescent="0.2">
      <c r="B96" s="10" t="s">
        <v>23</v>
      </c>
      <c r="C96" s="22">
        <v>0</v>
      </c>
      <c r="D96" s="33">
        <v>0</v>
      </c>
      <c r="E96" s="26">
        <f t="shared" si="20"/>
        <v>0</v>
      </c>
      <c r="F96" s="33">
        <v>0</v>
      </c>
      <c r="G96" s="33">
        <v>0</v>
      </c>
      <c r="H96" s="30">
        <f t="shared" si="19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20"/>
        <v>0</v>
      </c>
      <c r="F97" s="23">
        <v>0</v>
      </c>
      <c r="G97" s="23">
        <v>0</v>
      </c>
      <c r="H97" s="30">
        <f t="shared" si="19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20"/>
        <v>0</v>
      </c>
      <c r="F98" s="23">
        <v>0</v>
      </c>
      <c r="G98" s="23">
        <v>0</v>
      </c>
      <c r="H98" s="30">
        <f t="shared" si="19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20"/>
        <v>0</v>
      </c>
      <c r="F99" s="23">
        <v>0</v>
      </c>
      <c r="G99" s="23">
        <v>0</v>
      </c>
      <c r="H99" s="30">
        <f t="shared" si="19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20"/>
        <v>0</v>
      </c>
      <c r="F100" s="23">
        <v>0</v>
      </c>
      <c r="G100" s="23">
        <v>0</v>
      </c>
      <c r="H100" s="30">
        <f t="shared" si="19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20"/>
        <v>0</v>
      </c>
      <c r="F101" s="23">
        <v>0</v>
      </c>
      <c r="G101" s="23">
        <v>0</v>
      </c>
      <c r="H101" s="30">
        <f t="shared" si="19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20"/>
        <v>0</v>
      </c>
      <c r="F102" s="23">
        <v>0</v>
      </c>
      <c r="G102" s="23">
        <v>0</v>
      </c>
      <c r="H102" s="30">
        <f t="shared" si="19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20"/>
        <v>0</v>
      </c>
      <c r="F103" s="23">
        <v>0</v>
      </c>
      <c r="G103" s="23">
        <v>0</v>
      </c>
      <c r="H103" s="30">
        <f t="shared" si="19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22">SUM(D105:D113)</f>
        <v>0</v>
      </c>
      <c r="E104" s="25">
        <f t="shared" si="22"/>
        <v>0</v>
      </c>
      <c r="F104" s="7">
        <f t="shared" si="22"/>
        <v>0</v>
      </c>
      <c r="G104" s="7">
        <f t="shared" si="22"/>
        <v>0</v>
      </c>
      <c r="H104" s="25">
        <f t="shared" si="22"/>
        <v>0</v>
      </c>
    </row>
    <row r="105" spans="2:18" ht="12.75" x14ac:dyDescent="0.2">
      <c r="B105" s="10" t="s">
        <v>32</v>
      </c>
      <c r="C105" s="33">
        <v>0</v>
      </c>
      <c r="D105" s="33">
        <v>0</v>
      </c>
      <c r="E105" s="26">
        <f t="shared" si="20"/>
        <v>0</v>
      </c>
      <c r="F105" s="33">
        <v>0</v>
      </c>
      <c r="G105" s="33">
        <v>0</v>
      </c>
      <c r="H105" s="30">
        <f t="shared" si="19"/>
        <v>0</v>
      </c>
    </row>
    <row r="106" spans="2:18" ht="12.75" x14ac:dyDescent="0.2">
      <c r="B106" s="10" t="s">
        <v>33</v>
      </c>
      <c r="C106" s="33">
        <v>0</v>
      </c>
      <c r="D106" s="33">
        <v>0</v>
      </c>
      <c r="E106" s="26">
        <f t="shared" si="20"/>
        <v>0</v>
      </c>
      <c r="F106" s="33">
        <v>0</v>
      </c>
      <c r="G106" s="33">
        <v>0</v>
      </c>
      <c r="H106" s="30">
        <f t="shared" si="19"/>
        <v>0</v>
      </c>
    </row>
    <row r="107" spans="2:18" ht="24" x14ac:dyDescent="0.2">
      <c r="B107" s="10" t="s">
        <v>34</v>
      </c>
      <c r="C107" s="33">
        <v>0</v>
      </c>
      <c r="D107" s="33">
        <v>0</v>
      </c>
      <c r="E107" s="26">
        <f t="shared" si="20"/>
        <v>0</v>
      </c>
      <c r="F107" s="33">
        <v>0</v>
      </c>
      <c r="G107" s="33">
        <v>0</v>
      </c>
      <c r="H107" s="30">
        <f t="shared" si="19"/>
        <v>0</v>
      </c>
    </row>
    <row r="108" spans="2:18" ht="24" x14ac:dyDescent="0.2">
      <c r="B108" s="10" t="s">
        <v>35</v>
      </c>
      <c r="C108" s="33">
        <v>0</v>
      </c>
      <c r="D108" s="33">
        <v>0</v>
      </c>
      <c r="E108" s="26">
        <f t="shared" si="20"/>
        <v>0</v>
      </c>
      <c r="F108" s="33">
        <v>0</v>
      </c>
      <c r="G108" s="33">
        <v>0</v>
      </c>
      <c r="H108" s="30">
        <f t="shared" si="19"/>
        <v>0</v>
      </c>
    </row>
    <row r="109" spans="2:18" ht="24" x14ac:dyDescent="0.2">
      <c r="B109" s="10" t="s">
        <v>36</v>
      </c>
      <c r="C109" s="33">
        <v>0</v>
      </c>
      <c r="D109" s="33">
        <v>0</v>
      </c>
      <c r="E109" s="26">
        <f t="shared" si="20"/>
        <v>0</v>
      </c>
      <c r="F109" s="33">
        <v>0</v>
      </c>
      <c r="G109" s="33">
        <v>0</v>
      </c>
      <c r="H109" s="30">
        <f t="shared" si="19"/>
        <v>0</v>
      </c>
    </row>
    <row r="110" spans="2:18" ht="24" x14ac:dyDescent="0.2">
      <c r="B110" s="10" t="s">
        <v>37</v>
      </c>
      <c r="C110" s="33">
        <v>0</v>
      </c>
      <c r="D110" s="33">
        <v>0</v>
      </c>
      <c r="E110" s="26">
        <f t="shared" si="20"/>
        <v>0</v>
      </c>
      <c r="F110" s="33">
        <v>0</v>
      </c>
      <c r="G110" s="33">
        <v>0</v>
      </c>
      <c r="H110" s="30">
        <f t="shared" si="19"/>
        <v>0</v>
      </c>
    </row>
    <row r="111" spans="2:18" ht="12.75" x14ac:dyDescent="0.2">
      <c r="B111" s="10" t="s">
        <v>38</v>
      </c>
      <c r="C111" s="33">
        <v>0</v>
      </c>
      <c r="D111" s="33">
        <v>0</v>
      </c>
      <c r="E111" s="26">
        <f t="shared" si="20"/>
        <v>0</v>
      </c>
      <c r="F111" s="33">
        <v>0</v>
      </c>
      <c r="G111" s="33">
        <v>0</v>
      </c>
      <c r="H111" s="30">
        <f t="shared" si="19"/>
        <v>0</v>
      </c>
    </row>
    <row r="112" spans="2:18" ht="12.75" x14ac:dyDescent="0.2">
      <c r="B112" s="10" t="s">
        <v>39</v>
      </c>
      <c r="C112" s="33">
        <v>0</v>
      </c>
      <c r="D112" s="33">
        <v>0</v>
      </c>
      <c r="E112" s="26">
        <f t="shared" si="20"/>
        <v>0</v>
      </c>
      <c r="F112" s="33">
        <v>0</v>
      </c>
      <c r="G112" s="33">
        <v>0</v>
      </c>
      <c r="H112" s="30">
        <f t="shared" si="19"/>
        <v>0</v>
      </c>
      <c r="J112" s="18"/>
    </row>
    <row r="113" spans="2:8" ht="12.75" x14ac:dyDescent="0.2">
      <c r="B113" s="10" t="s">
        <v>40</v>
      </c>
      <c r="C113" s="22">
        <v>0</v>
      </c>
      <c r="D113" s="33">
        <v>0</v>
      </c>
      <c r="E113" s="26">
        <f t="shared" si="20"/>
        <v>0</v>
      </c>
      <c r="F113" s="33">
        <v>0</v>
      </c>
      <c r="G113" s="33">
        <v>0</v>
      </c>
      <c r="H113" s="30">
        <f t="shared" si="19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3">SUM(D115:D123)</f>
        <v>0</v>
      </c>
      <c r="E114" s="25">
        <f t="shared" si="23"/>
        <v>0</v>
      </c>
      <c r="F114" s="7">
        <f t="shared" si="23"/>
        <v>0</v>
      </c>
      <c r="G114" s="7">
        <f t="shared" si="23"/>
        <v>0</v>
      </c>
      <c r="H114" s="25">
        <f t="shared" si="23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20"/>
        <v>0</v>
      </c>
      <c r="F115" s="23">
        <v>0</v>
      </c>
      <c r="G115" s="23">
        <v>0</v>
      </c>
      <c r="H115" s="30">
        <f t="shared" si="19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20"/>
        <v>0</v>
      </c>
      <c r="F116" s="23">
        <v>0</v>
      </c>
      <c r="G116" s="23">
        <v>0</v>
      </c>
      <c r="H116" s="30">
        <f t="shared" si="19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20"/>
        <v>0</v>
      </c>
      <c r="F117" s="23">
        <v>0</v>
      </c>
      <c r="G117" s="23">
        <v>0</v>
      </c>
      <c r="H117" s="30">
        <f t="shared" si="19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20"/>
        <v>0</v>
      </c>
      <c r="F118" s="23">
        <v>0</v>
      </c>
      <c r="G118" s="23">
        <v>0</v>
      </c>
      <c r="H118" s="30">
        <f t="shared" si="19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20"/>
        <v>0</v>
      </c>
      <c r="F119" s="23">
        <v>0</v>
      </c>
      <c r="G119" s="23">
        <v>0</v>
      </c>
      <c r="H119" s="30">
        <f t="shared" si="19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20"/>
        <v>0</v>
      </c>
      <c r="F120" s="23">
        <v>0</v>
      </c>
      <c r="G120" s="23">
        <v>0</v>
      </c>
      <c r="H120" s="30">
        <f t="shared" si="19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20"/>
        <v>0</v>
      </c>
      <c r="F121" s="23">
        <v>0</v>
      </c>
      <c r="G121" s="23">
        <v>0</v>
      </c>
      <c r="H121" s="30">
        <f t="shared" si="19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20"/>
        <v>0</v>
      </c>
      <c r="F122" s="23">
        <v>0</v>
      </c>
      <c r="G122" s="23">
        <v>0</v>
      </c>
      <c r="H122" s="30">
        <f t="shared" si="19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20"/>
        <v>0</v>
      </c>
      <c r="F123" s="23">
        <v>0</v>
      </c>
      <c r="G123" s="23">
        <v>0</v>
      </c>
      <c r="H123" s="30">
        <f t="shared" si="19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4">SUM(D125:D133)</f>
        <v>0</v>
      </c>
      <c r="E124" s="25">
        <f t="shared" si="24"/>
        <v>0</v>
      </c>
      <c r="F124" s="7">
        <f t="shared" si="24"/>
        <v>0</v>
      </c>
      <c r="G124" s="7">
        <f t="shared" si="24"/>
        <v>0</v>
      </c>
      <c r="H124" s="25">
        <f t="shared" si="24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20"/>
        <v>0</v>
      </c>
      <c r="F125" s="22">
        <v>0</v>
      </c>
      <c r="G125" s="22">
        <v>0</v>
      </c>
      <c r="H125" s="30">
        <f t="shared" si="19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20"/>
        <v>0</v>
      </c>
      <c r="F126" s="22">
        <v>0</v>
      </c>
      <c r="G126" s="22">
        <v>0</v>
      </c>
      <c r="H126" s="30">
        <f t="shared" si="19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20"/>
        <v>0</v>
      </c>
      <c r="F127" s="23">
        <v>0</v>
      </c>
      <c r="G127" s="23">
        <v>0</v>
      </c>
      <c r="H127" s="30">
        <f t="shared" si="19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20"/>
        <v>0</v>
      </c>
      <c r="F128" s="23">
        <v>0</v>
      </c>
      <c r="G128" s="23">
        <v>0</v>
      </c>
      <c r="H128" s="30">
        <f t="shared" si="19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20"/>
        <v>0</v>
      </c>
      <c r="F129" s="23">
        <v>0</v>
      </c>
      <c r="G129" s="23">
        <v>0</v>
      </c>
      <c r="H129" s="30">
        <f t="shared" si="19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20"/>
        <v>0</v>
      </c>
      <c r="F130" s="23">
        <v>0</v>
      </c>
      <c r="G130" s="23">
        <v>0</v>
      </c>
      <c r="H130" s="30">
        <f t="shared" si="19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20"/>
        <v>0</v>
      </c>
      <c r="F131" s="23">
        <v>0</v>
      </c>
      <c r="G131" s="22">
        <v>0</v>
      </c>
      <c r="H131" s="30">
        <f t="shared" si="19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20"/>
        <v>0</v>
      </c>
      <c r="F132" s="23">
        <v>0</v>
      </c>
      <c r="G132" s="22">
        <v>0</v>
      </c>
      <c r="H132" s="30">
        <f t="shared" si="19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20"/>
        <v>0</v>
      </c>
      <c r="F133" s="22">
        <v>0</v>
      </c>
      <c r="G133" s="22">
        <v>0</v>
      </c>
      <c r="H133" s="30">
        <f t="shared" si="19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5">SUM(D135:D137)</f>
        <v>0</v>
      </c>
      <c r="E134" s="25">
        <f t="shared" si="25"/>
        <v>0</v>
      </c>
      <c r="F134" s="7">
        <f t="shared" si="25"/>
        <v>0</v>
      </c>
      <c r="G134" s="7">
        <f t="shared" si="25"/>
        <v>0</v>
      </c>
      <c r="H134" s="25">
        <f t="shared" si="25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20"/>
        <v>0</v>
      </c>
      <c r="F135" s="23">
        <v>0</v>
      </c>
      <c r="G135" s="23">
        <v>0</v>
      </c>
      <c r="H135" s="30">
        <f t="shared" si="19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20"/>
        <v>0</v>
      </c>
      <c r="F136" s="23">
        <v>0</v>
      </c>
      <c r="G136" s="23">
        <v>0</v>
      </c>
      <c r="H136" s="30">
        <f t="shared" si="19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20"/>
        <v>0</v>
      </c>
      <c r="F137" s="23">
        <v>0</v>
      </c>
      <c r="G137" s="23">
        <v>0</v>
      </c>
      <c r="H137" s="30">
        <f t="shared" si="19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6">SUM(D139:D146)</f>
        <v>0</v>
      </c>
      <c r="E138" s="25">
        <f t="shared" si="26"/>
        <v>0</v>
      </c>
      <c r="F138" s="7">
        <f t="shared" si="26"/>
        <v>0</v>
      </c>
      <c r="G138" s="7">
        <f t="shared" si="26"/>
        <v>0</v>
      </c>
      <c r="H138" s="25">
        <f t="shared" si="26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20"/>
        <v>0</v>
      </c>
      <c r="F139" s="23">
        <v>0</v>
      </c>
      <c r="G139" s="23">
        <v>0</v>
      </c>
      <c r="H139" s="30">
        <f t="shared" si="19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20"/>
        <v>0</v>
      </c>
      <c r="F140" s="23">
        <v>0</v>
      </c>
      <c r="G140" s="23">
        <v>0</v>
      </c>
      <c r="H140" s="30">
        <f t="shared" si="19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20"/>
        <v>0</v>
      </c>
      <c r="F141" s="23">
        <v>0</v>
      </c>
      <c r="G141" s="23">
        <v>0</v>
      </c>
      <c r="H141" s="30">
        <f t="shared" si="19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20"/>
        <v>0</v>
      </c>
      <c r="F142" s="23">
        <v>0</v>
      </c>
      <c r="G142" s="23">
        <v>0</v>
      </c>
      <c r="H142" s="30">
        <f t="shared" si="19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20"/>
        <v>0</v>
      </c>
      <c r="F143" s="23">
        <v>0</v>
      </c>
      <c r="G143" s="23">
        <v>0</v>
      </c>
      <c r="H143" s="30">
        <f t="shared" si="19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20"/>
        <v>0</v>
      </c>
      <c r="F144" s="23">
        <v>0</v>
      </c>
      <c r="G144" s="23">
        <v>0</v>
      </c>
      <c r="H144" s="30">
        <f t="shared" si="19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20"/>
        <v>0</v>
      </c>
      <c r="F145" s="23">
        <v>0</v>
      </c>
      <c r="G145" s="23">
        <v>0</v>
      </c>
      <c r="H145" s="30">
        <f t="shared" si="19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20"/>
        <v>0</v>
      </c>
      <c r="F146" s="23">
        <v>0</v>
      </c>
      <c r="G146" s="23">
        <v>0</v>
      </c>
      <c r="H146" s="30">
        <f t="shared" si="19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7">SUM(D148:D150)</f>
        <v>54000</v>
      </c>
      <c r="E147" s="25">
        <f t="shared" si="27"/>
        <v>54000</v>
      </c>
      <c r="F147" s="7">
        <f t="shared" si="27"/>
        <v>39000</v>
      </c>
      <c r="G147" s="7">
        <f t="shared" si="27"/>
        <v>39000</v>
      </c>
      <c r="H147" s="25">
        <f t="shared" si="27"/>
        <v>15000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20"/>
        <v>0</v>
      </c>
      <c r="F148" s="23">
        <v>0</v>
      </c>
      <c r="G148" s="23">
        <v>0</v>
      </c>
      <c r="H148" s="30">
        <f t="shared" si="19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20"/>
        <v>0</v>
      </c>
      <c r="F149" s="23">
        <v>0</v>
      </c>
      <c r="G149" s="23">
        <v>0</v>
      </c>
      <c r="H149" s="30">
        <f t="shared" si="19"/>
        <v>0</v>
      </c>
    </row>
    <row r="150" spans="2:8" x14ac:dyDescent="0.2">
      <c r="B150" s="13" t="s">
        <v>77</v>
      </c>
      <c r="C150" s="22">
        <v>0</v>
      </c>
      <c r="D150" s="23">
        <v>54000</v>
      </c>
      <c r="E150" s="26">
        <f t="shared" si="20"/>
        <v>54000</v>
      </c>
      <c r="F150" s="23">
        <v>39000</v>
      </c>
      <c r="G150" s="23">
        <v>39000</v>
      </c>
      <c r="H150" s="30">
        <f t="shared" si="19"/>
        <v>15000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8">SUM(D152:D158)</f>
        <v>0</v>
      </c>
      <c r="E151" s="25">
        <f t="shared" si="28"/>
        <v>0</v>
      </c>
      <c r="F151" s="7">
        <f t="shared" si="28"/>
        <v>0</v>
      </c>
      <c r="G151" s="7">
        <f t="shared" si="28"/>
        <v>0</v>
      </c>
      <c r="H151" s="25">
        <f t="shared" si="28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20"/>
        <v>0</v>
      </c>
      <c r="F152" s="23">
        <v>0</v>
      </c>
      <c r="G152" s="23">
        <v>0</v>
      </c>
      <c r="H152" s="30">
        <f t="shared" si="19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20"/>
        <v>0</v>
      </c>
      <c r="F153" s="23">
        <v>0</v>
      </c>
      <c r="G153" s="23">
        <v>0</v>
      </c>
      <c r="H153" s="30">
        <f t="shared" si="19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9">SUM(C154:D154)</f>
        <v>0</v>
      </c>
      <c r="F154" s="23">
        <v>0</v>
      </c>
      <c r="G154" s="23">
        <v>0</v>
      </c>
      <c r="H154" s="30">
        <f t="shared" ref="H154:H158" si="30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9"/>
        <v>0</v>
      </c>
      <c r="F155" s="23">
        <v>0</v>
      </c>
      <c r="G155" s="23">
        <v>0</v>
      </c>
      <c r="H155" s="30">
        <f t="shared" si="30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9"/>
        <v>0</v>
      </c>
      <c r="F156" s="23">
        <v>0</v>
      </c>
      <c r="G156" s="23">
        <v>0</v>
      </c>
      <c r="H156" s="30">
        <f t="shared" si="30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9"/>
        <v>0</v>
      </c>
      <c r="F157" s="23">
        <v>0</v>
      </c>
      <c r="G157" s="23">
        <v>0</v>
      </c>
      <c r="H157" s="30">
        <f t="shared" si="30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9"/>
        <v>0</v>
      </c>
      <c r="F158" s="23">
        <v>0</v>
      </c>
      <c r="G158" s="23">
        <v>0</v>
      </c>
      <c r="H158" s="30">
        <f t="shared" si="30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10470158.42</v>
      </c>
      <c r="D160" s="21">
        <f t="shared" ref="D160:G160" si="31">SUM(D10,D85)</f>
        <v>86748989.189999998</v>
      </c>
      <c r="E160" s="28">
        <f>SUM(E10,E85)</f>
        <v>97219147.609999999</v>
      </c>
      <c r="F160" s="21">
        <f t="shared" si="31"/>
        <v>60558855.250000007</v>
      </c>
      <c r="G160" s="21">
        <f t="shared" si="31"/>
        <v>60558855.250000007</v>
      </c>
      <c r="H160" s="28">
        <f>SUM(H10,H85)</f>
        <v>36660292.359999999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2020-01-08T21:14:59Z</dcterms:created>
  <dcterms:modified xsi:type="dcterms:W3CDTF">2023-01-24T18:01:48Z</dcterms:modified>
</cp:coreProperties>
</file>